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apter13trustee844-my.sharepoint.com/personal/jamesd_ch13bna_com/Documents/Templates--not synced/workbooks/"/>
    </mc:Choice>
  </mc:AlternateContent>
  <xr:revisionPtr revIDLastSave="3" documentId="8_{03DEFF57-B2AC-41AD-94AB-8A99702C3E9E}" xr6:coauthVersionLast="47" xr6:coauthVersionMax="47" xr10:uidLastSave="{BF038041-BF5A-48D7-8316-3837401F2B33}"/>
  <bookViews>
    <workbookView xWindow="31545" yWindow="3315" windowWidth="21570" windowHeight="11595" xr2:uid="{00000000-000D-0000-FFFF-FFFF00000000}"/>
  </bookViews>
  <sheets>
    <sheet name="Worksheet" sheetId="3" r:id="rId1"/>
  </sheets>
  <definedNames>
    <definedName name="_xlnm.Print_Area" localSheetId="0">Worksheet!$A$1:$Q$44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21" i="3"/>
  <c r="E21" i="3" s="1"/>
  <c r="H21" i="3"/>
  <c r="E23" i="3" l="1"/>
  <c r="G20" i="3" s="1"/>
  <c r="L21" i="3"/>
  <c r="M21" i="3" s="1"/>
  <c r="I21" i="3"/>
  <c r="M7" i="3"/>
  <c r="L6" i="3"/>
  <c r="M6" i="3" s="1"/>
  <c r="I7" i="3"/>
  <c r="H6" i="3"/>
  <c r="I6" i="3" s="1"/>
  <c r="B44" i="3"/>
  <c r="E7" i="3"/>
  <c r="M23" i="3" l="1"/>
  <c r="I23" i="3"/>
  <c r="I9" i="3"/>
  <c r="M9" i="3"/>
  <c r="K6" i="3" l="1"/>
  <c r="O20" i="3"/>
  <c r="K20" i="3"/>
  <c r="O6" i="3"/>
  <c r="E6" i="3"/>
  <c r="E9" i="3" l="1"/>
  <c r="F12" i="3" s="1"/>
  <c r="G6" i="3" l="1"/>
  <c r="F13" i="3"/>
  <c r="F14" i="3" l="1"/>
  <c r="F15" i="3"/>
  <c r="F16" i="3" l="1"/>
  <c r="G10" i="3" l="1"/>
  <c r="E11" i="3"/>
  <c r="G8" i="3"/>
  <c r="E12" i="3"/>
  <c r="G12" i="3" l="1"/>
  <c r="G14" i="3" l="1"/>
  <c r="J12" i="3"/>
  <c r="G15" i="3"/>
  <c r="G13" i="3"/>
  <c r="J14" i="3" l="1"/>
  <c r="J15" i="3"/>
  <c r="J13" i="3"/>
  <c r="G16" i="3"/>
  <c r="J16" i="3" l="1"/>
  <c r="K8" i="3" l="1"/>
  <c r="K12" i="3" s="1"/>
  <c r="N12" i="3" s="1"/>
  <c r="I11" i="3"/>
  <c r="K10" i="3"/>
  <c r="I12" i="3" l="1"/>
  <c r="K15" i="3"/>
  <c r="N15" i="3" s="1"/>
  <c r="K14" i="3"/>
  <c r="N14" i="3" s="1"/>
  <c r="K13" i="3"/>
  <c r="N13" i="3" s="1"/>
  <c r="K16" i="3" l="1"/>
  <c r="M12" i="3" s="1"/>
  <c r="N16" i="3"/>
  <c r="O8" i="3" l="1"/>
  <c r="O12" i="3" s="1"/>
  <c r="F26" i="3" s="1"/>
  <c r="M11" i="3"/>
  <c r="O10" i="3"/>
  <c r="Q11" i="3" s="1"/>
  <c r="O13" i="3" l="1"/>
  <c r="F27" i="3" s="1"/>
  <c r="O15" i="3"/>
  <c r="F29" i="3" s="1"/>
  <c r="O14" i="3"/>
  <c r="F28" i="3" s="1"/>
  <c r="O16" i="3" l="1"/>
  <c r="F30" i="3"/>
  <c r="G24" i="3" s="1"/>
  <c r="E26" i="3" l="1"/>
  <c r="E25" i="3"/>
  <c r="G22" i="3"/>
  <c r="G26" i="3" s="1"/>
  <c r="J26" i="3" l="1"/>
  <c r="G27" i="3"/>
  <c r="G28" i="3"/>
  <c r="G29" i="3"/>
  <c r="G30" i="3" l="1"/>
  <c r="J27" i="3"/>
  <c r="J29" i="3"/>
  <c r="J28" i="3"/>
  <c r="J30" i="3" l="1"/>
  <c r="K24" i="3" s="1"/>
  <c r="I26" i="3" l="1"/>
  <c r="K22" i="3"/>
  <c r="K26" i="3" s="1"/>
  <c r="I25" i="3"/>
  <c r="N26" i="3" l="1"/>
  <c r="K29" i="3"/>
  <c r="K27" i="3"/>
  <c r="K28" i="3"/>
  <c r="N29" i="3" l="1"/>
  <c r="N28" i="3"/>
  <c r="N27" i="3"/>
  <c r="K30" i="3"/>
  <c r="N30" i="3" l="1"/>
  <c r="O22" i="3" s="1"/>
  <c r="M25" i="3" l="1"/>
  <c r="M26" i="3"/>
  <c r="O24" i="3"/>
  <c r="Q25" i="3" s="1"/>
  <c r="Q32" i="3" s="1"/>
  <c r="P34" i="3"/>
  <c r="O26" i="3"/>
  <c r="O27" i="3" l="1"/>
  <c r="O29" i="3"/>
  <c r="O28" i="3"/>
  <c r="P37" i="3"/>
  <c r="P36" i="3"/>
  <c r="P35" i="3"/>
  <c r="P38" i="3" l="1"/>
  <c r="Q38" i="3" s="1"/>
  <c r="Q40" i="3" s="1"/>
  <c r="Q42" i="3" s="1"/>
  <c r="O30" i="3"/>
</calcChain>
</file>

<file path=xl/sharedStrings.xml><?xml version="1.0" encoding="utf-8"?>
<sst xmlns="http://schemas.openxmlformats.org/spreadsheetml/2006/main" count="79" uniqueCount="40">
  <si>
    <t>Debtor</t>
  </si>
  <si>
    <t>Case No</t>
  </si>
  <si>
    <t>Real Property 1</t>
  </si>
  <si>
    <t>Real Property 2</t>
  </si>
  <si>
    <t>Real Property 3</t>
  </si>
  <si>
    <t>Property value</t>
  </si>
  <si>
    <t>Estate share (%)</t>
  </si>
  <si>
    <r>
      <rPr>
        <i/>
        <sz val="10"/>
        <color theme="1"/>
        <rFont val="Arial Narrow"/>
        <family val="2"/>
      </rPr>
      <t xml:space="preserve">less </t>
    </r>
    <r>
      <rPr>
        <sz val="10"/>
        <color theme="1"/>
        <rFont val="Arial Narrow"/>
        <family val="2"/>
      </rPr>
      <t>Realtor/Auctioneer</t>
    </r>
  </si>
  <si>
    <r>
      <rPr>
        <i/>
        <sz val="10"/>
        <color theme="1"/>
        <rFont val="Arial Narrow"/>
        <family val="2"/>
      </rPr>
      <t xml:space="preserve">less </t>
    </r>
    <r>
      <rPr>
        <sz val="10"/>
        <color theme="1"/>
        <rFont val="Arial Narrow"/>
        <family val="2"/>
      </rPr>
      <t>Costs of sale</t>
    </r>
  </si>
  <si>
    <r>
      <rPr>
        <i/>
        <sz val="10"/>
        <color theme="1"/>
        <rFont val="Arial Narrow"/>
        <family val="2"/>
      </rPr>
      <t xml:space="preserve">less </t>
    </r>
    <r>
      <rPr>
        <sz val="10"/>
        <color theme="1"/>
        <rFont val="Arial Narrow"/>
        <family val="2"/>
      </rPr>
      <t>Liens</t>
    </r>
  </si>
  <si>
    <r>
      <t xml:space="preserve">less </t>
    </r>
    <r>
      <rPr>
        <sz val="10"/>
        <color theme="1"/>
        <rFont val="Arial Narrow"/>
        <family val="2"/>
      </rPr>
      <t>Joint owner share*</t>
    </r>
  </si>
  <si>
    <r>
      <rPr>
        <i/>
        <sz val="10"/>
        <color theme="1"/>
        <rFont val="Arial Narrow"/>
        <family val="2"/>
      </rPr>
      <t xml:space="preserve">less </t>
    </r>
    <r>
      <rPr>
        <sz val="10"/>
        <color theme="1"/>
        <rFont val="Arial Narrow"/>
        <family val="2"/>
      </rPr>
      <t>Exemption*</t>
    </r>
  </si>
  <si>
    <t>Estate proceeds</t>
  </si>
  <si>
    <t>25% first $5,000</t>
  </si>
  <si>
    <t>10% of $5,000-$50,000</t>
  </si>
  <si>
    <t>5% of $50,000-$1,000,000</t>
  </si>
  <si>
    <t xml:space="preserve">Real Property </t>
  </si>
  <si>
    <t>Proceeds:</t>
  </si>
  <si>
    <t>Personal Property 1</t>
  </si>
  <si>
    <t>Personal Property 2</t>
  </si>
  <si>
    <t>Personal Property 3</t>
  </si>
  <si>
    <r>
      <rPr>
        <i/>
        <sz val="10"/>
        <color theme="1"/>
        <rFont val="Arial Narrow"/>
        <family val="2"/>
      </rPr>
      <t xml:space="preserve">less </t>
    </r>
    <r>
      <rPr>
        <sz val="10"/>
        <color theme="1"/>
        <rFont val="Arial Narrow"/>
        <family val="2"/>
      </rPr>
      <t>Broker/Auctioneer</t>
    </r>
  </si>
  <si>
    <t>Personal Prop</t>
  </si>
  <si>
    <r>
      <t xml:space="preserve">less </t>
    </r>
    <r>
      <rPr>
        <sz val="10"/>
        <color theme="1"/>
        <rFont val="Arial Narrow"/>
        <family val="2"/>
      </rPr>
      <t>Priority claims</t>
    </r>
  </si>
  <si>
    <t>General unsecured pool</t>
  </si>
  <si>
    <t>Total unsecured claims</t>
  </si>
  <si>
    <t>Dividend</t>
  </si>
  <si>
    <t>Amount subject to Ch. 7 trustee fee</t>
  </si>
  <si>
    <t>Total subject to fee</t>
  </si>
  <si>
    <t>Subtotal</t>
  </si>
  <si>
    <t>Liquidation proceeds before trustee fee</t>
  </si>
  <si>
    <r>
      <t xml:space="preserve">less </t>
    </r>
    <r>
      <rPr>
        <sz val="10"/>
        <color theme="1"/>
        <rFont val="Arial Narrow"/>
        <family val="2"/>
      </rPr>
      <t>Hypothetical Ch. 7 trustee fee</t>
    </r>
  </si>
  <si>
    <t>Cumulative</t>
  </si>
  <si>
    <t>Fees if sold</t>
  </si>
  <si>
    <t>Nonexempt equity:</t>
  </si>
  <si>
    <t>Value after fees:</t>
  </si>
  <si>
    <t>Instructions:</t>
  </si>
  <si>
    <t xml:space="preserve">For each asset to be included, enter the value of the </t>
  </si>
  <si>
    <t xml:space="preserve">asset and then populate the fields that are highlighted. </t>
  </si>
  <si>
    <t>v. 6/6/2025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</si>
</sst>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color theme="1"/>
      <name val="Arial Narrow"/>
      <family val="2"/>
    </font>
    <font>
      <u/>
      <sz val="10"/>
      <name val="Arial Narrow"/>
      <family val="2"/>
    </font>
    <font>
      <b/>
      <sz val="10"/>
      <color theme="1"/>
      <name val="Arial Narrow"/>
      <family val="2"/>
    </font>
    <font>
      <u val="singleAccounting"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5" fillId="0" borderId="0" xfId="0" applyFont="1"/>
    <xf numFmtId="164" fontId="3" fillId="0" borderId="0" xfId="2" applyNumberFormat="1" applyFont="1"/>
    <xf numFmtId="164" fontId="2" fillId="0" borderId="0" xfId="0" applyNumberFormat="1" applyFont="1"/>
    <xf numFmtId="164" fontId="3" fillId="0" borderId="0" xfId="0" applyNumberFormat="1" applyFont="1"/>
    <xf numFmtId="164" fontId="2" fillId="0" borderId="0" xfId="2" applyNumberFormat="1" applyFont="1"/>
    <xf numFmtId="0" fontId="7" fillId="0" borderId="0" xfId="0" applyFont="1"/>
    <xf numFmtId="9" fontId="3" fillId="0" borderId="0" xfId="1" applyFont="1"/>
    <xf numFmtId="164" fontId="8" fillId="0" borderId="0" xfId="2" applyNumberFormat="1" applyFont="1"/>
    <xf numFmtId="164" fontId="7" fillId="0" borderId="1" xfId="2" applyNumberFormat="1" applyFont="1" applyBorder="1"/>
    <xf numFmtId="10" fontId="7" fillId="0" borderId="1" xfId="1" applyNumberFormat="1" applyFont="1" applyBorder="1"/>
    <xf numFmtId="14" fontId="2" fillId="0" borderId="0" xfId="0" applyNumberFormat="1" applyFont="1"/>
    <xf numFmtId="164" fontId="3" fillId="0" borderId="0" xfId="2" applyNumberFormat="1" applyFont="1" applyBorder="1"/>
    <xf numFmtId="0" fontId="4" fillId="0" borderId="0" xfId="0" applyFont="1" applyAlignment="1">
      <alignment horizontal="center"/>
    </xf>
    <xf numFmtId="164" fontId="3" fillId="0" borderId="0" xfId="2" applyNumberFormat="1" applyFont="1" applyAlignment="1">
      <alignment horizontal="right"/>
    </xf>
    <xf numFmtId="0" fontId="4" fillId="0" borderId="0" xfId="0" applyFont="1" applyProtection="1">
      <protection locked="0"/>
    </xf>
    <xf numFmtId="164" fontId="3" fillId="0" borderId="0" xfId="2" applyNumberFormat="1" applyFont="1" applyBorder="1" applyProtection="1">
      <protection locked="0"/>
    </xf>
    <xf numFmtId="164" fontId="3" fillId="0" borderId="0" xfId="2" applyNumberFormat="1" applyFont="1" applyProtection="1">
      <protection locked="0"/>
    </xf>
    <xf numFmtId="164" fontId="2" fillId="0" borderId="0" xfId="2" applyNumberFormat="1" applyFont="1" applyProtection="1">
      <protection locked="0"/>
    </xf>
    <xf numFmtId="9" fontId="3" fillId="0" borderId="0" xfId="1" applyFont="1" applyProtection="1">
      <protection locked="0"/>
    </xf>
    <xf numFmtId="9" fontId="3" fillId="0" borderId="0" xfId="0" applyNumberFormat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</cellXfs>
  <cellStyles count="3">
    <cellStyle name="Comma" xfId="2" builtinId="3"/>
    <cellStyle name="Normal" xfId="0" builtinId="0"/>
    <cellStyle name="Percent" xfId="1" builtinId="5"/>
  </cellStyles>
  <dxfs count="18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906F9-944B-4446-AC59-CF08C4EA0B38}">
  <dimension ref="A1:R45"/>
  <sheetViews>
    <sheetView tabSelected="1" zoomScale="115" zoomScaleNormal="115" workbookViewId="0">
      <selection activeCell="C1" sqref="C1"/>
    </sheetView>
  </sheetViews>
  <sheetFormatPr defaultColWidth="9.140625" defaultRowHeight="12.75" x14ac:dyDescent="0.2"/>
  <cols>
    <col min="1" max="1" width="2" style="1" customWidth="1"/>
    <col min="2" max="2" width="1.42578125" style="1" customWidth="1"/>
    <col min="3" max="3" width="24.7109375" style="1" customWidth="1"/>
    <col min="4" max="5" width="9" style="1" customWidth="1"/>
    <col min="6" max="7" width="9" style="1" hidden="1" customWidth="1"/>
    <col min="8" max="9" width="9" style="1" customWidth="1"/>
    <col min="10" max="11" width="9" style="1" hidden="1" customWidth="1"/>
    <col min="12" max="13" width="9" style="1" customWidth="1"/>
    <col min="14" max="15" width="9" style="1" hidden="1" customWidth="1"/>
    <col min="16" max="16" width="9" style="1" customWidth="1"/>
    <col min="17" max="17" width="10.42578125" style="1" customWidth="1"/>
    <col min="18" max="21" width="8.7109375" style="1" customWidth="1"/>
    <col min="22" max="23" width="11.5703125" style="1" bestFit="1" customWidth="1"/>
    <col min="24" max="16384" width="9.140625" style="1"/>
  </cols>
  <sheetData>
    <row r="1" spans="1:18" x14ac:dyDescent="0.2">
      <c r="C1" s="18" t="s">
        <v>0</v>
      </c>
      <c r="D1" s="18" t="s">
        <v>1</v>
      </c>
      <c r="H1" s="2"/>
      <c r="I1" s="2"/>
      <c r="J1" s="2"/>
      <c r="K1" s="2"/>
      <c r="L1" s="2"/>
      <c r="Q1" s="14"/>
    </row>
    <row r="2" spans="1:18" x14ac:dyDescent="0.2">
      <c r="C2" s="2"/>
      <c r="D2" s="5"/>
      <c r="E2" s="2"/>
      <c r="F2" s="2"/>
      <c r="G2" s="2"/>
      <c r="H2" s="2"/>
      <c r="I2" s="2"/>
      <c r="J2" s="2"/>
      <c r="K2" s="2"/>
      <c r="L2" s="2"/>
    </row>
    <row r="3" spans="1:18" x14ac:dyDescent="0.2">
      <c r="C3" s="2"/>
      <c r="D3" s="24" t="s">
        <v>2</v>
      </c>
      <c r="E3" s="24"/>
      <c r="F3" s="16"/>
      <c r="G3" s="16"/>
      <c r="H3" s="24" t="s">
        <v>3</v>
      </c>
      <c r="I3" s="24"/>
      <c r="J3" s="16"/>
      <c r="K3" s="16"/>
      <c r="L3" s="24" t="s">
        <v>4</v>
      </c>
      <c r="M3" s="24"/>
      <c r="N3" s="16"/>
      <c r="O3" s="16"/>
      <c r="R3" s="9" t="s">
        <v>36</v>
      </c>
    </row>
    <row r="4" spans="1:18" x14ac:dyDescent="0.2">
      <c r="A4" s="1" t="s">
        <v>5</v>
      </c>
      <c r="C4" s="2"/>
      <c r="D4" s="2"/>
      <c r="E4" s="19"/>
      <c r="F4" s="15"/>
      <c r="G4" s="15"/>
      <c r="H4" s="2"/>
      <c r="I4" s="19">
        <v>0</v>
      </c>
      <c r="J4" s="15"/>
      <c r="K4" s="15"/>
      <c r="L4" s="2"/>
      <c r="M4" s="19">
        <v>0</v>
      </c>
      <c r="N4" s="15"/>
      <c r="O4" s="15"/>
      <c r="R4" s="1" t="s">
        <v>37</v>
      </c>
    </row>
    <row r="5" spans="1:18" x14ac:dyDescent="0.2">
      <c r="A5" s="1" t="s">
        <v>6</v>
      </c>
      <c r="C5" s="2"/>
      <c r="E5" s="22">
        <v>0</v>
      </c>
      <c r="F5" s="10"/>
      <c r="G5" s="10" t="s">
        <v>34</v>
      </c>
      <c r="I5" s="22">
        <v>0</v>
      </c>
      <c r="J5" s="10"/>
      <c r="K5" s="10" t="s">
        <v>34</v>
      </c>
      <c r="M5" s="22">
        <v>0</v>
      </c>
      <c r="N5" s="10"/>
      <c r="O5" s="10" t="s">
        <v>34</v>
      </c>
      <c r="R5" s="1" t="s">
        <v>38</v>
      </c>
    </row>
    <row r="6" spans="1:18" x14ac:dyDescent="0.2">
      <c r="B6" s="1" t="s">
        <v>7</v>
      </c>
      <c r="C6" s="2"/>
      <c r="D6" s="23" t="str">
        <f>IF(E4=0," ",6%)</f>
        <v xml:space="preserve"> </v>
      </c>
      <c r="E6" s="5">
        <f>IFERROR(D6*E4,0)</f>
        <v>0</v>
      </c>
      <c r="F6" s="5"/>
      <c r="G6" s="5">
        <f>IFERROR(IF(E4-SUM(E6:E10)&lt;0,0,E4-SUM(E6:E10)),0)</f>
        <v>0</v>
      </c>
      <c r="H6" s="23" t="str">
        <f>IF(I4=0," ",6%)</f>
        <v xml:space="preserve"> </v>
      </c>
      <c r="I6" s="5">
        <f>IFERROR(H6*I4,0)</f>
        <v>0</v>
      </c>
      <c r="J6" s="5"/>
      <c r="K6" s="5">
        <f>IFERROR(IF(I4-SUM(I6:I10)&lt;0,0,I4-SUM(I6:I10)),0)</f>
        <v>0</v>
      </c>
      <c r="L6" s="23" t="str">
        <f>IF(M4=0," ",6%)</f>
        <v xml:space="preserve"> </v>
      </c>
      <c r="M6" s="5">
        <f>IFERROR(L6*M4,0)</f>
        <v>0</v>
      </c>
      <c r="N6" s="5"/>
      <c r="O6" s="5">
        <f>IFERROR(IF(M4-SUM(M6:M10)&lt;0,0,M4-SUM(M6:M10)),0)</f>
        <v>0</v>
      </c>
    </row>
    <row r="7" spans="1:18" x14ac:dyDescent="0.2">
      <c r="B7" s="1" t="s">
        <v>8</v>
      </c>
      <c r="C7" s="2"/>
      <c r="D7" s="2"/>
      <c r="E7" s="5">
        <f>IF(E4&gt;0,1500,0)</f>
        <v>0</v>
      </c>
      <c r="F7" s="5"/>
      <c r="G7" s="5" t="s">
        <v>35</v>
      </c>
      <c r="H7" s="2"/>
      <c r="I7" s="5">
        <f>IF(I4&gt;0,1500,0)</f>
        <v>0</v>
      </c>
      <c r="J7" s="5"/>
      <c r="K7" s="5" t="s">
        <v>35</v>
      </c>
      <c r="L7" s="2"/>
      <c r="M7" s="5">
        <f>IF(M4&gt;0,1500,0)</f>
        <v>0</v>
      </c>
      <c r="N7" s="5"/>
      <c r="O7" s="5" t="s">
        <v>35</v>
      </c>
    </row>
    <row r="8" spans="1:18" x14ac:dyDescent="0.2">
      <c r="B8" s="1" t="s">
        <v>9</v>
      </c>
      <c r="C8" s="3"/>
      <c r="D8" s="3"/>
      <c r="E8" s="20">
        <v>0</v>
      </c>
      <c r="F8" s="5"/>
      <c r="G8" s="5">
        <f>IF(G6-F16&lt;0,0,E4-E9-E10)</f>
        <v>0</v>
      </c>
      <c r="H8" s="3"/>
      <c r="I8" s="20"/>
      <c r="J8" s="5"/>
      <c r="K8" s="5">
        <f>IF(K6-J16&lt;0,0,I4-I9-I10)</f>
        <v>0</v>
      </c>
      <c r="L8" s="3"/>
      <c r="M8" s="20"/>
      <c r="N8" s="5"/>
      <c r="O8" s="5">
        <f>IF(O6-N16&lt;0,0,M4-M9-M10)</f>
        <v>0</v>
      </c>
    </row>
    <row r="9" spans="1:18" x14ac:dyDescent="0.2">
      <c r="B9" s="4" t="s">
        <v>10</v>
      </c>
      <c r="C9" s="3"/>
      <c r="D9" s="3"/>
      <c r="E9" s="5">
        <f>IFERROR((1-E5)*(E4-E6-E7-E8),0)</f>
        <v>0</v>
      </c>
      <c r="F9" s="5"/>
      <c r="G9" s="5" t="s">
        <v>17</v>
      </c>
      <c r="H9" s="3"/>
      <c r="I9" s="5">
        <f>IFERROR((1-I5)*(I4-I6-I7-I8),0)</f>
        <v>0</v>
      </c>
      <c r="J9" s="5"/>
      <c r="K9" s="5" t="s">
        <v>17</v>
      </c>
      <c r="L9" s="3"/>
      <c r="M9" s="5">
        <f>IFERROR((1-M5)*(M4-M6-M7-M8),0)</f>
        <v>0</v>
      </c>
      <c r="N9" s="5"/>
      <c r="O9" s="5" t="s">
        <v>17</v>
      </c>
      <c r="Q9" s="1" t="s">
        <v>16</v>
      </c>
    </row>
    <row r="10" spans="1:18" x14ac:dyDescent="0.2">
      <c r="B10" s="1" t="s">
        <v>11</v>
      </c>
      <c r="C10" s="2"/>
      <c r="D10" s="2"/>
      <c r="E10" s="20">
        <v>0</v>
      </c>
      <c r="F10" s="5"/>
      <c r="G10" s="8">
        <f>IFERROR(IF(G6-F16&lt;0,0,E4-SUM(E6:E10)),0)</f>
        <v>0</v>
      </c>
      <c r="H10" s="2"/>
      <c r="I10" s="20"/>
      <c r="J10" s="5"/>
      <c r="K10" s="8">
        <f>IFERROR(IF(K6-J16&lt;0,0,I4-SUM(I6:I10)),0)</f>
        <v>0</v>
      </c>
      <c r="L10" s="2"/>
      <c r="M10" s="20"/>
      <c r="N10" s="5"/>
      <c r="O10" s="8">
        <f>IFERROR(IF(O6-N16&lt;0,0,M4-SUM(M6:M10)),0)</f>
        <v>0</v>
      </c>
      <c r="Q10" s="1" t="s">
        <v>17</v>
      </c>
    </row>
    <row r="11" spans="1:18" x14ac:dyDescent="0.2">
      <c r="B11" s="1" t="s">
        <v>12</v>
      </c>
      <c r="C11" s="2"/>
      <c r="D11" s="2"/>
      <c r="E11" s="17">
        <f>IFERROR(IF(G6-F16&lt;0,"N/A - no value after fees",E4-SUM(E6:E10)),0)</f>
        <v>0</v>
      </c>
      <c r="F11" s="1" t="s">
        <v>33</v>
      </c>
      <c r="G11" s="5" t="s">
        <v>32</v>
      </c>
      <c r="H11" s="2"/>
      <c r="I11" s="17">
        <f>IFERROR(IF(K6-J16&lt;0,"N/A - no value after fees",I4-SUM(I6:I10)),0)</f>
        <v>0</v>
      </c>
      <c r="J11" s="1" t="s">
        <v>33</v>
      </c>
      <c r="K11" s="5" t="s">
        <v>32</v>
      </c>
      <c r="L11" s="2"/>
      <c r="M11" s="17">
        <f>IFERROR(IF(O6-N16&lt;0,"N/A - no value after fees",M4-SUM(M6:M10)),0)</f>
        <v>0</v>
      </c>
      <c r="O11" s="5" t="s">
        <v>32</v>
      </c>
      <c r="Q11" s="6">
        <f>G10+K10+O10</f>
        <v>0</v>
      </c>
    </row>
    <row r="12" spans="1:18" hidden="1" x14ac:dyDescent="0.2">
      <c r="B12" s="2" t="s">
        <v>27</v>
      </c>
      <c r="E12" s="17">
        <f>IFERROR(IF(G6-F16&lt;0,"N/A - no value after fees",E4-E9-E10),"")</f>
        <v>0</v>
      </c>
      <c r="F12" s="5">
        <f>E4-E9-E10</f>
        <v>0</v>
      </c>
      <c r="G12" s="6">
        <f>G8</f>
        <v>0</v>
      </c>
      <c r="H12" s="5"/>
      <c r="I12" s="17" t="str">
        <f>IFERROR(IF(K8=0,"N/A - no value after fees",I4-I9-I10),"")</f>
        <v>N/A - no value after fees</v>
      </c>
      <c r="J12" s="5">
        <f>IFERROR(I4-I9-I10+G12,0)</f>
        <v>0</v>
      </c>
      <c r="K12" s="6">
        <f>G12+K8</f>
        <v>0</v>
      </c>
      <c r="L12" s="5"/>
      <c r="M12" s="17" t="str">
        <f>IFERROR(IF(O6-16-K16&lt;0,"N/A - no value after fees",M4-M9-M10),"")</f>
        <v>N/A - no value after fees</v>
      </c>
      <c r="N12" s="5">
        <f>IFERROR(M4-M9-M10+K12,0)</f>
        <v>0</v>
      </c>
      <c r="O12" s="6">
        <f>K12+O8</f>
        <v>0</v>
      </c>
    </row>
    <row r="13" spans="1:18" hidden="1" x14ac:dyDescent="0.2">
      <c r="C13" s="2" t="s">
        <v>13</v>
      </c>
      <c r="F13" s="5">
        <f>IF(F12&gt;5000,0.25*5000,F12*0.25)</f>
        <v>0</v>
      </c>
      <c r="G13" s="5">
        <f>IF(G12&gt;5000,0.25*5000,G12*0.25)</f>
        <v>0</v>
      </c>
      <c r="J13" s="5">
        <f>IF(J12&gt;5000,0.25*5000,J12*0.25)-G13</f>
        <v>0</v>
      </c>
      <c r="K13" s="5">
        <f>IF(K12&gt;5000,0.25*5000,K12*0.25)</f>
        <v>0</v>
      </c>
      <c r="N13" s="5">
        <f>IF(N12&gt;5000,0.25*5000,N12*0.25)-K13</f>
        <v>0</v>
      </c>
      <c r="O13" s="5">
        <f>IF(O12&gt;5000,0.25*5000,O12*0.25)</f>
        <v>0</v>
      </c>
    </row>
    <row r="14" spans="1:18" hidden="1" x14ac:dyDescent="0.2">
      <c r="C14" s="2" t="s">
        <v>14</v>
      </c>
      <c r="F14" s="5">
        <f>IF(F12&gt;50000,0.1*45000,IF(F12&lt;=5000,0,0.1*(F12-5000)))</f>
        <v>0</v>
      </c>
      <c r="G14" s="5">
        <f>IF(G12&gt;50000,0.1*45000,IF(G12&lt;=5000,0,0.1*(G12-5000)))</f>
        <v>0</v>
      </c>
      <c r="J14" s="5">
        <f>IF(J12&gt;50000,0.1*45000,IF(J12&lt;=5000,0,0.1*(J12-5000)))-G14</f>
        <v>0</v>
      </c>
      <c r="K14" s="5">
        <f>IF(K12&gt;50000,0.1*45000,IF(K12&lt;=5000,0,0.1*(K12-5000)))</f>
        <v>0</v>
      </c>
      <c r="N14" s="5">
        <f>IF(N12&gt;50000,0.1*45000,IF(N12&lt;=5000,0,0.1*(N12-5000)))-K14</f>
        <v>0</v>
      </c>
      <c r="O14" s="5">
        <f>IF(O12&gt;50000,0.1*45000,IF(O12&lt;=5000,0,0.1*(O12-5000)))</f>
        <v>0</v>
      </c>
    </row>
    <row r="15" spans="1:18" ht="15" hidden="1" x14ac:dyDescent="0.35">
      <c r="C15" s="2" t="s">
        <v>15</v>
      </c>
      <c r="F15" s="11">
        <f>IF(F12&lt;=50000,0,0.05*(F12-50000))</f>
        <v>0</v>
      </c>
      <c r="G15" s="11">
        <f>IF(G12&lt;=50000,0,0.05*(G12-50000))</f>
        <v>0</v>
      </c>
      <c r="J15" s="11">
        <f>IF(J12&lt;=50000,0,0.05*(J12-50000))-G15</f>
        <v>0</v>
      </c>
      <c r="K15" s="11">
        <f>IF(K12&lt;=50000,0,0.05*(K12-50000))</f>
        <v>0</v>
      </c>
      <c r="N15" s="11">
        <f>IF(N12&lt;=50000,0,0.05*(N12-50000))-K15</f>
        <v>0</v>
      </c>
      <c r="O15" s="11">
        <f>IF(O12&lt;=50000,0,0.05*(O12-50000))</f>
        <v>0</v>
      </c>
    </row>
    <row r="16" spans="1:18" hidden="1" x14ac:dyDescent="0.2">
      <c r="B16" s="2"/>
      <c r="C16" s="2"/>
      <c r="D16" s="7"/>
      <c r="F16" s="5">
        <f>SUM(F13:F15)</f>
        <v>0</v>
      </c>
      <c r="G16" s="5">
        <f>SUM(G13:G15)</f>
        <v>0</v>
      </c>
      <c r="H16" s="7"/>
      <c r="J16" s="5">
        <f>SUM(J13:J15)</f>
        <v>0</v>
      </c>
      <c r="K16" s="5">
        <f>SUM(K13:K15)</f>
        <v>0</v>
      </c>
      <c r="L16" s="7"/>
      <c r="N16" s="5">
        <f>SUM(N13:N15)</f>
        <v>0</v>
      </c>
      <c r="O16" s="5">
        <f>SUM(O13:O15)</f>
        <v>0</v>
      </c>
    </row>
    <row r="18" spans="1:17" x14ac:dyDescent="0.2">
      <c r="D18" s="24" t="s">
        <v>18</v>
      </c>
      <c r="E18" s="24"/>
      <c r="F18" s="16"/>
      <c r="G18" s="16"/>
      <c r="H18" s="24" t="s">
        <v>19</v>
      </c>
      <c r="I18" s="24"/>
      <c r="J18" s="16"/>
      <c r="K18" s="16"/>
      <c r="L18" s="24" t="s">
        <v>20</v>
      </c>
      <c r="M18" s="24"/>
      <c r="N18" s="16"/>
      <c r="O18" s="16"/>
    </row>
    <row r="19" spans="1:17" x14ac:dyDescent="0.2">
      <c r="A19" s="1" t="s">
        <v>5</v>
      </c>
      <c r="C19" s="2"/>
      <c r="D19" s="2"/>
      <c r="E19" s="19">
        <v>0</v>
      </c>
      <c r="F19" s="5"/>
      <c r="G19" s="10" t="s">
        <v>34</v>
      </c>
      <c r="H19" s="2"/>
      <c r="I19" s="19">
        <v>0</v>
      </c>
      <c r="J19" s="5"/>
      <c r="K19" s="10" t="s">
        <v>34</v>
      </c>
      <c r="L19" s="2"/>
      <c r="M19" s="19">
        <v>0</v>
      </c>
      <c r="N19" s="5"/>
      <c r="O19" s="10" t="s">
        <v>34</v>
      </c>
    </row>
    <row r="20" spans="1:17" x14ac:dyDescent="0.2">
      <c r="A20" s="1" t="s">
        <v>6</v>
      </c>
      <c r="C20" s="2"/>
      <c r="E20" s="22">
        <v>0</v>
      </c>
      <c r="F20" s="10"/>
      <c r="G20" s="5">
        <f>IFERROR(IF(E19-SUM(E21:E24)&lt;0,0,E19-SUM(E21:E24)),0)</f>
        <v>0</v>
      </c>
      <c r="I20" s="22">
        <v>0</v>
      </c>
      <c r="J20" s="10"/>
      <c r="K20" s="5">
        <f>IFERROR(IF(I19-SUM(I21:I24)&lt;0,0,I19-SUM(I21:I24)),0)</f>
        <v>0</v>
      </c>
      <c r="M20" s="22">
        <v>0</v>
      </c>
      <c r="N20" s="10"/>
      <c r="O20" s="5">
        <f>IFERROR(IF(M19-SUM(M21:M24)&lt;0,0,M19-SUM(M21:M24)),0)</f>
        <v>0</v>
      </c>
    </row>
    <row r="21" spans="1:17" x14ac:dyDescent="0.2">
      <c r="B21" s="1" t="s">
        <v>21</v>
      </c>
      <c r="C21" s="2"/>
      <c r="D21" s="23" t="str">
        <f>IF(E19=0," ",10%)</f>
        <v xml:space="preserve"> </v>
      </c>
      <c r="E21" s="5">
        <f>IFERROR(E19*D21,0)</f>
        <v>0</v>
      </c>
      <c r="F21" s="5"/>
      <c r="G21" s="5" t="s">
        <v>35</v>
      </c>
      <c r="H21" s="23" t="str">
        <f>IF(I19=0," ",10%)</f>
        <v xml:space="preserve"> </v>
      </c>
      <c r="I21" s="5">
        <f>IFERROR(I19*H21,0)</f>
        <v>0</v>
      </c>
      <c r="J21" s="5"/>
      <c r="K21" s="5" t="s">
        <v>35</v>
      </c>
      <c r="L21" s="23" t="str">
        <f>IF(M19=0," ",10%)</f>
        <v xml:space="preserve"> </v>
      </c>
      <c r="M21" s="5">
        <f>IFERROR(M19*L21,0)</f>
        <v>0</v>
      </c>
      <c r="N21" s="5"/>
      <c r="O21" s="5" t="s">
        <v>35</v>
      </c>
    </row>
    <row r="22" spans="1:17" x14ac:dyDescent="0.2">
      <c r="B22" s="1" t="s">
        <v>9</v>
      </c>
      <c r="C22" s="3"/>
      <c r="E22" s="21">
        <v>0</v>
      </c>
      <c r="F22" s="8"/>
      <c r="G22" s="5">
        <f>IF(G20-F30&lt;0,0,E19-E23-E24)</f>
        <v>0</v>
      </c>
      <c r="I22" s="21"/>
      <c r="J22" s="8"/>
      <c r="K22" s="5">
        <f>IF(K20-J30&lt;0,0,I19-I23-I24)</f>
        <v>0</v>
      </c>
      <c r="M22" s="21"/>
      <c r="N22" s="8"/>
      <c r="O22" s="5">
        <f>IF(O20-N30&lt;0,0,M19-M23-M24)</f>
        <v>0</v>
      </c>
    </row>
    <row r="23" spans="1:17" x14ac:dyDescent="0.2">
      <c r="B23" s="4" t="s">
        <v>10</v>
      </c>
      <c r="C23" s="3"/>
      <c r="E23" s="5">
        <f>IFERROR((1-E20)*(E19-E21-E22),0)</f>
        <v>0</v>
      </c>
      <c r="F23" s="5"/>
      <c r="G23" s="5" t="s">
        <v>17</v>
      </c>
      <c r="I23" s="5">
        <f>IFERROR((1-I20)*(I19-I21-I22),0)</f>
        <v>0</v>
      </c>
      <c r="J23" s="5"/>
      <c r="K23" s="5" t="s">
        <v>17</v>
      </c>
      <c r="M23" s="5">
        <f>IFERROR((1-M20)*(M19-M21-M22),0)</f>
        <v>0</v>
      </c>
      <c r="N23" s="5"/>
      <c r="O23" s="5" t="s">
        <v>17</v>
      </c>
      <c r="Q23" s="1" t="s">
        <v>22</v>
      </c>
    </row>
    <row r="24" spans="1:17" x14ac:dyDescent="0.2">
      <c r="B24" s="1" t="s">
        <v>11</v>
      </c>
      <c r="C24" s="2"/>
      <c r="D24" s="2"/>
      <c r="E24" s="21">
        <v>0</v>
      </c>
      <c r="F24" s="8"/>
      <c r="G24" s="8">
        <f>IFERROR(IF(G20-F30&lt;0,0,E19-SUM(E21:E24)),0)</f>
        <v>0</v>
      </c>
      <c r="I24" s="21"/>
      <c r="J24" s="8"/>
      <c r="K24" s="8">
        <f>IFERROR(IF(K20-J30&lt;0,0,I19-SUM(I21:I24)),0)</f>
        <v>0</v>
      </c>
      <c r="M24" s="21"/>
      <c r="N24" s="8"/>
      <c r="O24" s="8">
        <f>IFERROR(IF(O20-N30&lt;0,0,M19-SUM(M21:M24)),0)</f>
        <v>0</v>
      </c>
      <c r="Q24" s="1" t="s">
        <v>17</v>
      </c>
    </row>
    <row r="25" spans="1:17" x14ac:dyDescent="0.2">
      <c r="B25" s="1" t="s">
        <v>12</v>
      </c>
      <c r="C25" s="2"/>
      <c r="D25" s="2"/>
      <c r="E25" s="17">
        <f>IFERROR(IF(G20-F30&lt;0,"N/A - no value after fees",E19-SUM(E21:E24)),0)</f>
        <v>0</v>
      </c>
      <c r="F25" s="1" t="s">
        <v>33</v>
      </c>
      <c r="G25" s="5" t="s">
        <v>32</v>
      </c>
      <c r="I25" s="17">
        <f>IFERROR(IF(K20-J30&lt;0,"N/A - no value after fees",I19-SUM(I21:I24)),0)</f>
        <v>0</v>
      </c>
      <c r="J25" s="1" t="s">
        <v>33</v>
      </c>
      <c r="K25" s="5" t="s">
        <v>32</v>
      </c>
      <c r="M25" s="17">
        <f>IFERROR(IF(O20-N30&lt;0,"N/A - no value after fees",M19-SUM(M21:M24)),0)</f>
        <v>0</v>
      </c>
      <c r="N25" s="1" t="s">
        <v>33</v>
      </c>
      <c r="O25" s="5" t="s">
        <v>32</v>
      </c>
      <c r="Q25" s="6">
        <f>+G24+K24+O24</f>
        <v>0</v>
      </c>
    </row>
    <row r="26" spans="1:17" hidden="1" x14ac:dyDescent="0.2">
      <c r="B26" s="2" t="s">
        <v>27</v>
      </c>
      <c r="C26" s="2"/>
      <c r="E26" s="17">
        <f>IFERROR(IF(G20-F30&lt;0,"N/A - no value after fees",E19-E23-E24),"")</f>
        <v>0</v>
      </c>
      <c r="F26" s="5">
        <f>IFERROR(E19-E23-E24+O12,0)</f>
        <v>0</v>
      </c>
      <c r="G26" s="6">
        <f>O12+G22</f>
        <v>0</v>
      </c>
      <c r="I26" s="17">
        <f>IFERROR(IF(K20-J30&lt;0,"N/A - no value after fees",I19-I23-I24),"")</f>
        <v>0</v>
      </c>
      <c r="J26" s="5">
        <f>IFERROR(I19-I23-I24+G26,0)</f>
        <v>0</v>
      </c>
      <c r="K26" s="6">
        <f>G26+K22</f>
        <v>0</v>
      </c>
      <c r="M26" s="17">
        <f>IFERROR(IF(O20-N30&lt;0,"N/A - no value after fees",M19-M23-M24),"")</f>
        <v>0</v>
      </c>
      <c r="N26" s="5">
        <f>IFERROR(M19-M23-M24+K26,0)</f>
        <v>0</v>
      </c>
      <c r="O26" s="6">
        <f>K26+O22</f>
        <v>0</v>
      </c>
    </row>
    <row r="27" spans="1:17" hidden="1" x14ac:dyDescent="0.2">
      <c r="C27" s="2" t="s">
        <v>13</v>
      </c>
      <c r="E27" s="6"/>
      <c r="F27" s="5">
        <f>IF(F26&gt;5000,0.25*5000,F26*0.25)-O13</f>
        <v>0</v>
      </c>
      <c r="G27" s="5">
        <f>IF(G26&gt;5000,0.25*5000,G26*0.25)</f>
        <v>0</v>
      </c>
      <c r="I27" s="6"/>
      <c r="J27" s="5">
        <f>IF(J26&gt;5000,0.25*5000,J26*0.25)-G27</f>
        <v>0</v>
      </c>
      <c r="K27" s="5">
        <f>IF(K26&gt;5000,0.25*5000,K26*0.25)</f>
        <v>0</v>
      </c>
      <c r="M27" s="6"/>
      <c r="N27" s="5">
        <f>IF(N26&gt;5000,0.25*5000,N26*0.25)-K27</f>
        <v>0</v>
      </c>
      <c r="O27" s="5">
        <f>IF(O26&gt;5000,0.25*5000,O26*0.25)</f>
        <v>0</v>
      </c>
    </row>
    <row r="28" spans="1:17" hidden="1" x14ac:dyDescent="0.2">
      <c r="C28" s="2" t="s">
        <v>14</v>
      </c>
      <c r="E28" s="6"/>
      <c r="F28" s="5">
        <f>IF(F26&gt;50000,0.1*45000,IF(F26&lt;=5000,0,0.1*(F26-5000)))-O14</f>
        <v>0</v>
      </c>
      <c r="G28" s="5">
        <f>IF(G26&gt;50000,0.1*45000,IF(G26&lt;=5000,0,0.1*(G26-5000)))</f>
        <v>0</v>
      </c>
      <c r="I28" s="6"/>
      <c r="J28" s="5">
        <f>IF(J26&gt;50000,0.1*45000,IF(J26&lt;=5000,0,0.1*(J26-5000)))-G28</f>
        <v>0</v>
      </c>
      <c r="K28" s="5">
        <f>IF(K26&gt;50000,0.1*45000,IF(K26&lt;=5000,0,0.1*(K26-5000)))</f>
        <v>0</v>
      </c>
      <c r="M28" s="6"/>
      <c r="N28" s="5">
        <f>IF(N26&gt;50000,0.1*45000,IF(N26&lt;=5000,0,0.1*(N26-5000)))-K28</f>
        <v>0</v>
      </c>
      <c r="O28" s="5">
        <f>IF(O26&gt;50000,0.1*45000,IF(O26&lt;=5000,0,0.1*(O26-5000)))</f>
        <v>0</v>
      </c>
    </row>
    <row r="29" spans="1:17" ht="15" hidden="1" x14ac:dyDescent="0.35">
      <c r="C29" s="2" t="s">
        <v>15</v>
      </c>
      <c r="E29" s="6"/>
      <c r="F29" s="11">
        <f>IF(F26&lt;=50000,0,0.05*(F26-50000))-O15</f>
        <v>0</v>
      </c>
      <c r="G29" s="11">
        <f>IF(G26&lt;=50000,0,0.05*(G26-50000))</f>
        <v>0</v>
      </c>
      <c r="I29" s="6"/>
      <c r="J29" s="11">
        <f>IF(J26&lt;=50000,0,0.05*(J26-50000))-G29</f>
        <v>0</v>
      </c>
      <c r="K29" s="11">
        <f>IF(K26&lt;=50000,0,0.05*(K26-50000))</f>
        <v>0</v>
      </c>
      <c r="M29" s="6"/>
      <c r="N29" s="11">
        <f>IF(N26&lt;=50000,0,0.05*(N26-50000))-K29</f>
        <v>0</v>
      </c>
      <c r="O29" s="11">
        <f>IF(O26&lt;=50000,0,0.05*(O26-50000))</f>
        <v>0</v>
      </c>
    </row>
    <row r="30" spans="1:17" hidden="1" x14ac:dyDescent="0.2">
      <c r="B30" s="2"/>
      <c r="C30" s="2"/>
      <c r="D30" s="7"/>
      <c r="F30" s="5">
        <f>SUM(F27:F29)</f>
        <v>0</v>
      </c>
      <c r="G30" s="5">
        <f>SUM(G27:G29)</f>
        <v>0</v>
      </c>
      <c r="H30" s="7"/>
      <c r="J30" s="5">
        <f>SUM(J27:J29)</f>
        <v>0</v>
      </c>
      <c r="K30" s="5">
        <f>SUM(K27:K29)</f>
        <v>0</v>
      </c>
      <c r="L30" s="7"/>
      <c r="N30" s="5">
        <f>SUM(N27:N29)</f>
        <v>0</v>
      </c>
      <c r="O30" s="5">
        <f>SUM(O27:O29)</f>
        <v>0</v>
      </c>
    </row>
    <row r="32" spans="1:17" x14ac:dyDescent="0.2">
      <c r="I32" s="1" t="s">
        <v>30</v>
      </c>
      <c r="Q32" s="6">
        <f>Q11+Q25</f>
        <v>0</v>
      </c>
    </row>
    <row r="33" spans="2:17" x14ac:dyDescent="0.2">
      <c r="I33" s="4" t="s">
        <v>31</v>
      </c>
    </row>
    <row r="34" spans="2:17" x14ac:dyDescent="0.2">
      <c r="L34" s="1" t="s">
        <v>28</v>
      </c>
      <c r="P34" s="6">
        <f>G8+K8+O8+G22+K22+O22</f>
        <v>0</v>
      </c>
    </row>
    <row r="35" spans="2:17" x14ac:dyDescent="0.2">
      <c r="L35" s="2" t="s">
        <v>13</v>
      </c>
      <c r="P35" s="5">
        <f>IF(P34&gt;5000,0.25*5000,P34*0.25)</f>
        <v>0</v>
      </c>
    </row>
    <row r="36" spans="2:17" x14ac:dyDescent="0.2">
      <c r="L36" s="2" t="s">
        <v>14</v>
      </c>
      <c r="P36" s="5">
        <f>IF(P34&gt;50000,0.1*45000,IF(P34&lt;=5000,0,0.1*(P34-5000)))</f>
        <v>0</v>
      </c>
    </row>
    <row r="37" spans="2:17" ht="15" x14ac:dyDescent="0.35">
      <c r="L37" s="2" t="s">
        <v>15</v>
      </c>
      <c r="P37" s="11">
        <f>IF(P34&lt;=50000,0,0.05*(P34-50000))</f>
        <v>0</v>
      </c>
    </row>
    <row r="38" spans="2:17" x14ac:dyDescent="0.2">
      <c r="M38" s="1" t="s">
        <v>29</v>
      </c>
      <c r="P38" s="6">
        <f>SUM(P35:P37)</f>
        <v>0</v>
      </c>
      <c r="Q38" s="6">
        <f>P38</f>
        <v>0</v>
      </c>
    </row>
    <row r="39" spans="2:17" x14ac:dyDescent="0.2">
      <c r="I39" s="4" t="s">
        <v>23</v>
      </c>
      <c r="J39" s="4"/>
      <c r="K39" s="4"/>
      <c r="Q39" s="21"/>
    </row>
    <row r="40" spans="2:17" x14ac:dyDescent="0.2">
      <c r="I40" s="9" t="s">
        <v>24</v>
      </c>
      <c r="J40" s="9"/>
      <c r="K40" s="9"/>
      <c r="L40" s="9"/>
      <c r="M40" s="9"/>
      <c r="N40" s="9"/>
      <c r="O40" s="9"/>
      <c r="P40" s="9"/>
      <c r="Q40" s="12">
        <f>Q32-Q38-Q39</f>
        <v>0</v>
      </c>
    </row>
    <row r="41" spans="2:17" x14ac:dyDescent="0.2">
      <c r="I41" s="1" t="s">
        <v>25</v>
      </c>
      <c r="Q41" s="21"/>
    </row>
    <row r="42" spans="2:17" x14ac:dyDescent="0.2">
      <c r="I42" s="9" t="s">
        <v>26</v>
      </c>
      <c r="J42" s="9"/>
      <c r="K42" s="9"/>
      <c r="L42" s="9"/>
      <c r="M42" s="9"/>
      <c r="N42" s="9"/>
      <c r="O42" s="9"/>
      <c r="P42" s="9"/>
      <c r="Q42" s="13" t="e">
        <f>Q40/Q41</f>
        <v>#DIV/0!</v>
      </c>
    </row>
    <row r="44" spans="2:17" x14ac:dyDescent="0.2">
      <c r="B44" s="1" t="str">
        <f>"*Not subject to chapter 7 trustee commission"</f>
        <v>*Not subject to chapter 7 trustee commission</v>
      </c>
      <c r="Q44" s="1" t="s">
        <v>39</v>
      </c>
    </row>
    <row r="45" spans="2:17" s="9" customFormat="1" x14ac:dyDescent="0.2"/>
  </sheetData>
  <sheetProtection sheet="1" objects="1" scenarios="1"/>
  <mergeCells count="6">
    <mergeCell ref="H18:I18"/>
    <mergeCell ref="L18:M18"/>
    <mergeCell ref="H3:I3"/>
    <mergeCell ref="D3:E3"/>
    <mergeCell ref="L3:M3"/>
    <mergeCell ref="D18:E18"/>
  </mergeCells>
  <conditionalFormatting sqref="C1">
    <cfRule type="expression" dxfId="17" priority="57">
      <formula>$C$1="Debtor"</formula>
    </cfRule>
    <cfRule type="expression" dxfId="16" priority="58">
      <formula>"Debtor"</formula>
    </cfRule>
  </conditionalFormatting>
  <conditionalFormatting sqref="D1">
    <cfRule type="expression" dxfId="15" priority="56">
      <formula>$D$1="Case no"</formula>
    </cfRule>
  </conditionalFormatting>
  <conditionalFormatting sqref="D21 H21 L21">
    <cfRule type="cellIs" dxfId="14" priority="42" operator="equal">
      <formula>0</formula>
    </cfRule>
  </conditionalFormatting>
  <conditionalFormatting sqref="E4">
    <cfRule type="containsBlanks" dxfId="13" priority="33">
      <formula>LEN(TRIM(E4))=0</formula>
    </cfRule>
  </conditionalFormatting>
  <conditionalFormatting sqref="E5">
    <cfRule type="expression" dxfId="12" priority="41">
      <formula>AND(E5=0,E4&gt;0)</formula>
    </cfRule>
  </conditionalFormatting>
  <conditionalFormatting sqref="E8 I8 M8 E10">
    <cfRule type="expression" dxfId="11" priority="61">
      <formula>AND(E$4&gt;0,ISBLANK(E8))</formula>
    </cfRule>
  </conditionalFormatting>
  <conditionalFormatting sqref="E20 I20 M20">
    <cfRule type="expression" dxfId="10" priority="53">
      <formula>AND(E20=0,E19&gt;0)</formula>
    </cfRule>
  </conditionalFormatting>
  <conditionalFormatting sqref="E22 I22 M22 E24 I24 M24">
    <cfRule type="expression" dxfId="9" priority="59">
      <formula>AND(E$19&gt;0,ISBLANK(E22))</formula>
    </cfRule>
  </conditionalFormatting>
  <conditionalFormatting sqref="E26 I26 M26">
    <cfRule type="expression" dxfId="8" priority="17">
      <formula>OR(E$19=0,E$20=0)</formula>
    </cfRule>
  </conditionalFormatting>
  <conditionalFormatting sqref="H12 L12">
    <cfRule type="expression" dxfId="7" priority="34">
      <formula>I4=0</formula>
    </cfRule>
  </conditionalFormatting>
  <conditionalFormatting sqref="I5 M5">
    <cfRule type="expression" dxfId="6" priority="50">
      <formula>AND(I5=0,I4&gt;0)</formula>
    </cfRule>
  </conditionalFormatting>
  <conditionalFormatting sqref="I10 I12">
    <cfRule type="expression" dxfId="5" priority="24">
      <formula>AND(I$4&gt;0,ISBLANK(I10))</formula>
    </cfRule>
  </conditionalFormatting>
  <conditionalFormatting sqref="I12 M12 E12">
    <cfRule type="expression" dxfId="4" priority="31">
      <formula>OR(E4=0,E5=0)</formula>
    </cfRule>
  </conditionalFormatting>
  <conditionalFormatting sqref="I26">
    <cfRule type="expression" dxfId="3" priority="19">
      <formula>AND(I$4&gt;0,ISBLANK(I26))</formula>
    </cfRule>
  </conditionalFormatting>
  <conditionalFormatting sqref="M10 M12">
    <cfRule type="expression" dxfId="2" priority="21">
      <formula>AND(M$4&gt;0,ISBLANK(M10))</formula>
    </cfRule>
  </conditionalFormatting>
  <conditionalFormatting sqref="M26">
    <cfRule type="expression" dxfId="1" priority="18">
      <formula>AND(M$4&gt;0,ISBLANK(M26))</formula>
    </cfRule>
  </conditionalFormatting>
  <conditionalFormatting sqref="Q39 Q41">
    <cfRule type="containsBlanks" dxfId="0" priority="67">
      <formula>LEN(TRIM(Q39))=0</formula>
    </cfRule>
  </conditionalFormatting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FCA5EEE2513C41BD28B6B8294361AB" ma:contentTypeVersion="0" ma:contentTypeDescription="Create a new document." ma:contentTypeScope="" ma:versionID="c3d1c6584fb10a13f824c4414b935f2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67f04c92afa2a240b76fb927ce3a31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68ADAA2-25FA-47C0-974D-39CC98BD98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4DB19E0-9D8E-4BFB-B8C8-10DBBD605B4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10F812-0E7C-4702-8052-BF5FA164FF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</dc:creator>
  <cp:keywords/>
  <dc:description/>
  <cp:lastModifiedBy>james davis</cp:lastModifiedBy>
  <cp:revision/>
  <cp:lastPrinted>2025-06-06T20:46:06Z</cp:lastPrinted>
  <dcterms:created xsi:type="dcterms:W3CDTF">2013-03-25T20:34:53Z</dcterms:created>
  <dcterms:modified xsi:type="dcterms:W3CDTF">2025-06-06T20:47:49Z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0x0101002FFCA5EEE2513C41BD28B6B8294361AB</vt:lpwstr>
  </property>
  <property fmtid="{D5CDD505-2E9C-101B-9397-08002B2CF9AE}" pid="3" name="IsMyDocuments">
    <vt:bool>true</vt:bool>
  </property>
</Properties>
</file>